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<sst xmlns="http://schemas.openxmlformats.org/spreadsheetml/2006/main" count="371" uniqueCount="232">
  <si>
    <t>QUARTERLY REPORT</t>
  </si>
  <si>
    <t>CONSOLIDATED INCOME STATEMENT</t>
  </si>
  <si>
    <t>PRECEDING YEAR</t>
  </si>
  <si>
    <t>CORRESPONDING</t>
  </si>
  <si>
    <t>PERIOD</t>
  </si>
  <si>
    <t>RM'000</t>
  </si>
  <si>
    <t>CURRENT</t>
  </si>
  <si>
    <t>YEAR</t>
  </si>
  <si>
    <t>TO DATE</t>
  </si>
  <si>
    <t xml:space="preserve">        CUMULATIVE QUARTER</t>
  </si>
  <si>
    <t>QUARTER</t>
  </si>
  <si>
    <t xml:space="preserve">CURRENT </t>
  </si>
  <si>
    <t>Turnover</t>
  </si>
  <si>
    <t>Investment Income</t>
  </si>
  <si>
    <t>Other income including interest</t>
  </si>
  <si>
    <t>income</t>
  </si>
  <si>
    <t xml:space="preserve">Operating profit/(loss) before </t>
  </si>
  <si>
    <t>interest on borrowings, depreciation</t>
  </si>
  <si>
    <t>and amortisation, exceptional items,</t>
  </si>
  <si>
    <t>income tax, minority interests and</t>
  </si>
  <si>
    <t>extraordinary items</t>
  </si>
  <si>
    <t>Interest on borrowings</t>
  </si>
  <si>
    <t>1 ( a )</t>
  </si>
  <si>
    <t>2 ( a )</t>
  </si>
  <si>
    <t xml:space="preserve">   ( b )</t>
  </si>
  <si>
    <t xml:space="preserve">   ( c )</t>
  </si>
  <si>
    <t>Depreciation and amortisation</t>
  </si>
  <si>
    <t xml:space="preserve">   ( d )</t>
  </si>
  <si>
    <t>Exceptional items</t>
  </si>
  <si>
    <t xml:space="preserve">   ( e )</t>
  </si>
  <si>
    <t>Operating profit/(loss) after interest</t>
  </si>
  <si>
    <t xml:space="preserve">on borrowings, depreciation and </t>
  </si>
  <si>
    <t>amortisation and exceptional items</t>
  </si>
  <si>
    <t xml:space="preserve">but before income tax, minority </t>
  </si>
  <si>
    <t xml:space="preserve">   ( f )</t>
  </si>
  <si>
    <t xml:space="preserve">Share in the results of associated </t>
  </si>
  <si>
    <t>companies</t>
  </si>
  <si>
    <t xml:space="preserve">   ( g )</t>
  </si>
  <si>
    <t>Profit/(loss) before taxation, minority</t>
  </si>
  <si>
    <t>interests and extraordinary items</t>
  </si>
  <si>
    <t xml:space="preserve">   ( h )</t>
  </si>
  <si>
    <t>Taxation</t>
  </si>
  <si>
    <t xml:space="preserve">   ( I )</t>
  </si>
  <si>
    <t>Profit/(loss) after taxation</t>
  </si>
  <si>
    <t>(I) Profit/(loss) after taxation</t>
  </si>
  <si>
    <t xml:space="preserve">    before deducting minority interests</t>
  </si>
  <si>
    <t>(ii) Less minority interests</t>
  </si>
  <si>
    <t xml:space="preserve">    ( j )</t>
  </si>
  <si>
    <t xml:space="preserve">attributable to members of the </t>
  </si>
  <si>
    <t>company</t>
  </si>
  <si>
    <t xml:space="preserve">          INDIVIDUAL QUARTER</t>
  </si>
  <si>
    <t xml:space="preserve">   ( k )</t>
  </si>
  <si>
    <t>(iii) Extraordinary items attributable</t>
  </si>
  <si>
    <t xml:space="preserve">      to members of the company</t>
  </si>
  <si>
    <t>(ii)  Less minority interests</t>
  </si>
  <si>
    <t>(I)   Extraordinary items</t>
  </si>
  <si>
    <t xml:space="preserve">Profit/(loss) after taxation and </t>
  </si>
  <si>
    <t>extraordinary items attributable to</t>
  </si>
  <si>
    <t>members of the company</t>
  </si>
  <si>
    <t>3 ( a )</t>
  </si>
  <si>
    <t xml:space="preserve">Earnings per share based on 2(j) </t>
  </si>
  <si>
    <t xml:space="preserve">above after deducting any provision </t>
  </si>
  <si>
    <t>for preference dividends, if any:-</t>
  </si>
  <si>
    <t xml:space="preserve">    ordinary shares) (sen)</t>
  </si>
  <si>
    <t xml:space="preserve">     ordinary shares) (sen)</t>
  </si>
  <si>
    <t>CONSOLIDATED BALANCE SHEET</t>
  </si>
  <si>
    <t>AS AT</t>
  </si>
  <si>
    <t xml:space="preserve">END OF </t>
  </si>
  <si>
    <t>PRECEDING</t>
  </si>
  <si>
    <t>FINANCIAL</t>
  </si>
  <si>
    <t>YEAR END</t>
  </si>
  <si>
    <t>Fixed Assets</t>
  </si>
  <si>
    <t>Investment in Associated Companies</t>
  </si>
  <si>
    <t>Intangible Assets</t>
  </si>
  <si>
    <t>Current Assets</t>
  </si>
  <si>
    <t>Stocks</t>
  </si>
  <si>
    <t>Trade Debtors</t>
  </si>
  <si>
    <t>Current Liabilities</t>
  </si>
  <si>
    <t>Short Term Borrowings</t>
  </si>
  <si>
    <t>Trade Creditors</t>
  </si>
  <si>
    <t>Provision for Taxation</t>
  </si>
  <si>
    <t>Shareholders' Fund</t>
  </si>
  <si>
    <t xml:space="preserve">Share Capital 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</si>
  <si>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</si>
  <si>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</si>
  <si>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</si>
  <si>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</si>
  <si>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</si>
  <si>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</si>
  <si>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</si>
  <si>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</si>
  <si>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Net tangible assets per share (sen)</t>
  </si>
  <si>
    <t>There were no exceptional items for the financial period under review.</t>
  </si>
  <si>
    <t>There were no extraordinary items for the financial period under review.</t>
  </si>
  <si>
    <t>There were no pre-acquisition profit for the current financial period to date.</t>
  </si>
  <si>
    <t xml:space="preserve">Balance </t>
  </si>
  <si>
    <t>B/F</t>
  </si>
  <si>
    <t>(RM'000)</t>
  </si>
  <si>
    <t>Addition</t>
  </si>
  <si>
    <t>Disposal</t>
  </si>
  <si>
    <t>C/F</t>
  </si>
  <si>
    <t xml:space="preserve">    Investment</t>
  </si>
  <si>
    <t>follows :</t>
  </si>
  <si>
    <t>Cost</t>
  </si>
  <si>
    <t xml:space="preserve">   Carrying Value</t>
  </si>
  <si>
    <t xml:space="preserve">       ( RM'000)</t>
  </si>
  <si>
    <t>Market Value</t>
  </si>
  <si>
    <t>The Group's borrowings consist of :</t>
  </si>
  <si>
    <t>Short Term Borrowings, unsecured</t>
  </si>
  <si>
    <t>The bills payable is denominated in US Dollar.</t>
  </si>
  <si>
    <t>There were no contingent liabilities as at the date of this quarterly report.</t>
  </si>
  <si>
    <t>There were no financial instruments with off balance sheet risk as at the date of this quarterly report.</t>
  </si>
  <si>
    <t>There were no material litigation at the date of this quarterly report.</t>
  </si>
  <si>
    <t xml:space="preserve">   ( L )</t>
  </si>
  <si>
    <t>Cash and Bank balance</t>
  </si>
  <si>
    <t>Fixed Deposit</t>
  </si>
  <si>
    <t>Proposed Dividend</t>
  </si>
  <si>
    <t>Exchange Fluctuation Reserve</t>
  </si>
  <si>
    <t>Bills payable</t>
  </si>
  <si>
    <t>NA</t>
  </si>
  <si>
    <t>Deferred Taxation</t>
  </si>
  <si>
    <t>Explanatory note for variance of actual profit from forecast is not applicable.</t>
  </si>
  <si>
    <t>0</t>
  </si>
  <si>
    <t>4 ( a )</t>
  </si>
  <si>
    <t>Dividend description</t>
  </si>
  <si>
    <t>As at end of</t>
  </si>
  <si>
    <t>current quarter</t>
  </si>
  <si>
    <t>As at preceding</t>
  </si>
  <si>
    <t>financial  year end</t>
  </si>
  <si>
    <t xml:space="preserve">Dividend per share  (sen) </t>
  </si>
  <si>
    <t>Net Tangible Assets per share (RM)</t>
  </si>
  <si>
    <t xml:space="preserve"> </t>
  </si>
  <si>
    <t>under the Employees Share Option Scheme ("ESOS").  Apart from the issuance of shares under</t>
  </si>
  <si>
    <t>the ESOS, there were no other issuance and repayment of debt and equity securities, share buy</t>
  </si>
  <si>
    <t>Malaysia</t>
  </si>
  <si>
    <t>Singapore</t>
  </si>
  <si>
    <t>In the opinion of the directors, the results of the operations of the Group for the financial quarter ended</t>
  </si>
  <si>
    <t>the financial period and the date of this report.</t>
  </si>
  <si>
    <t xml:space="preserve">unusual value nor has any such item, transaction or event occurred in the interval between the end of </t>
  </si>
  <si>
    <t>Investment in Quoted Shares</t>
  </si>
  <si>
    <t>30/09/1999</t>
  </si>
  <si>
    <t>Other Creditors and Accruals</t>
  </si>
  <si>
    <t>Analysis by geographical locations :-</t>
  </si>
  <si>
    <t>Arab-Malaysian Merchant Bank Berhad has been appointed as advisor for the proposed bonus issue</t>
  </si>
  <si>
    <t>for every four (4) existing ordinary shares held ("proposed bonus issue").</t>
  </si>
  <si>
    <t>of up to 13,754,500 new ordinary shares of RM1.00 each on the basis of one (1) new ordinary share</t>
  </si>
  <si>
    <t>The application for the proposed bonus issue as announced by Arab-Malaysian Merchant Bank</t>
  </si>
  <si>
    <t>Segmental Reporting</t>
  </si>
  <si>
    <t xml:space="preserve">No segmental analysis by activities is presented as the Group principally manufactures and trades in </t>
  </si>
  <si>
    <t>printed circuit boards only.</t>
  </si>
  <si>
    <t>31/03/2000</t>
  </si>
  <si>
    <t>Quarterly report on consolidated results for the financial quarter ended 31/03/2000.</t>
  </si>
  <si>
    <t>31/03/1999</t>
  </si>
  <si>
    <t>back, share cancellation or shares held as treasury shares during the quarter ended 31.03.2000.</t>
  </si>
  <si>
    <t>31.03.2000</t>
  </si>
  <si>
    <t xml:space="preserve">The Group's profit before tax for the current quarter reduced by 56.7% to RM2.8 million compared with </t>
  </si>
  <si>
    <t>31 March 2000 have not been substantially affected by any item, transaction or event of a material and</t>
  </si>
  <si>
    <t>Deferred Tax</t>
  </si>
  <si>
    <t xml:space="preserve"> RM'000</t>
  </si>
  <si>
    <t>Basis of Preparation</t>
  </si>
  <si>
    <t xml:space="preserve">Exceptional Items </t>
  </si>
  <si>
    <t>Extraordinary Items</t>
  </si>
  <si>
    <t>Pre-acquisition Profits</t>
  </si>
  <si>
    <t>Profits on Sale of Investments and/or Properties</t>
  </si>
  <si>
    <t>Purchase or Disposal of Quoted  Securities</t>
  </si>
  <si>
    <t>7(a)  The particulars of investment in quoted shares is listed as follows :</t>
  </si>
  <si>
    <t>7(b)  In view of the above, the investment in quoted shares as at end of the reporting period is shown as</t>
  </si>
  <si>
    <t>Effect of Changes in the Composition of the Group</t>
  </si>
  <si>
    <t>Status of Uncompleted Corporate Proposals</t>
  </si>
  <si>
    <t>Seasonality or Cyclicality of Operations</t>
  </si>
  <si>
    <t>Issuances and Repayment of Debt and Equity Securities</t>
  </si>
  <si>
    <t>Since 1.1.2000, a total of 899,000 ordinary shares of RM1.00 each have been issued</t>
  </si>
  <si>
    <t xml:space="preserve">Group Borrowings </t>
  </si>
  <si>
    <t>Contingent Liabilities</t>
  </si>
  <si>
    <t>Financial Instrument with Off Balance Sheet Risk</t>
  </si>
  <si>
    <t>Litigation</t>
  </si>
  <si>
    <t>Material Change in the Profit Before Taxation</t>
  </si>
  <si>
    <t xml:space="preserve">Review of Performance </t>
  </si>
  <si>
    <t xml:space="preserve">Current Year Prospects </t>
  </si>
  <si>
    <t>Profit Forecast and Guarantee</t>
  </si>
  <si>
    <t>Dividend</t>
  </si>
  <si>
    <t>ended 31 March 2000.  This represent an increase in turnover of RM13 million or 24.5% from RM53.0</t>
  </si>
  <si>
    <t>preceding year corresponding period.</t>
  </si>
  <si>
    <t>The higher turnover and pre-tax profit was due to the group focusing on producing and selling higher</t>
  </si>
  <si>
    <t>value-added printed circuit boards, despite a continued strong competition in the industry.</t>
  </si>
  <si>
    <t>Income Tax</t>
  </si>
  <si>
    <t>Preceding Year</t>
  </si>
  <si>
    <t>Corresponding</t>
  </si>
  <si>
    <t>Period</t>
  </si>
  <si>
    <t>31.03.1999</t>
  </si>
  <si>
    <t>Current</t>
  </si>
  <si>
    <t>Quarter</t>
  </si>
  <si>
    <t>To-Date</t>
  </si>
  <si>
    <t>There was no tax provision made for the preceding year as at 31.03.1999 due to the waiver of tax on</t>
  </si>
  <si>
    <t>1999 income.</t>
  </si>
  <si>
    <t xml:space="preserve">Profit on sale of investment in quoted shares for the current financial period to date amounted to </t>
  </si>
  <si>
    <t xml:space="preserve"> There were no changes in the composition of the group for the current financial period to date.</t>
  </si>
  <si>
    <t>Barring any unforeseen circumstances, the Board expects the Group's performance for the current</t>
  </si>
  <si>
    <t>financial year to be satisfactory and comparable to previous financial year.</t>
  </si>
  <si>
    <t>RM348,000.</t>
  </si>
  <si>
    <t>Notes to the consolidated results of the Group for the second financial quarter ended 31 March 2000</t>
  </si>
  <si>
    <t>Net current Assets or ( Current Liabilities )</t>
  </si>
  <si>
    <t>Quoted Shares</t>
  </si>
  <si>
    <t xml:space="preserve">Berhad on 28 February 2000 was submitted to the relevant authorities on 16 May 2000 for their </t>
  </si>
  <si>
    <t>consideration.</t>
  </si>
  <si>
    <t>(6 months)</t>
  </si>
  <si>
    <t>The Group recorded a turnover of RM66.0 million and pre-tax profit of RM9.4 million for the six months</t>
  </si>
  <si>
    <r>
      <t xml:space="preserve">(I) Basic (based on </t>
    </r>
    <r>
      <rPr>
        <u val="single"/>
        <sz val="10"/>
        <rFont val="Arial"/>
        <family val="2"/>
      </rPr>
      <t>51,268,333</t>
    </r>
  </si>
  <si>
    <r>
      <t xml:space="preserve">(ii) Fully diluted (based on </t>
    </r>
    <r>
      <rPr>
        <u val="single"/>
        <sz val="10"/>
        <rFont val="Arial"/>
        <family val="2"/>
      </rPr>
      <t>54,137,333</t>
    </r>
  </si>
  <si>
    <t>statements as compared with the annual financial statements as at 30.09.1999.</t>
  </si>
  <si>
    <t>Current  Year</t>
  </si>
  <si>
    <t>The effective tax rate of the Group for the current and cumulative quarters is lower than the statutory</t>
  </si>
  <si>
    <t>tax rate due to the availability of reinvestment allowance.</t>
  </si>
  <si>
    <t>Profit Before Taxation</t>
  </si>
  <si>
    <t xml:space="preserve"> Investment</t>
  </si>
  <si>
    <t>as at 31.3.00</t>
  </si>
  <si>
    <t>Total Assets Employed</t>
  </si>
  <si>
    <t xml:space="preserve">The Group recorded a lower turnover of RM30.8 million for the current quarter as compared with the </t>
  </si>
  <si>
    <t>every year.</t>
  </si>
  <si>
    <t>million and an increase in pre-tax profit of RM5.8 million or 265% from RM3.5 million recorded in the</t>
  </si>
  <si>
    <t xml:space="preserve">previous quarter of RM35.2 million. This was due to the cyclical low period from January to March  </t>
  </si>
  <si>
    <t>the preceding quarter. This was due mainly to the low turnover  for the current quarter and</t>
  </si>
  <si>
    <t xml:space="preserve">the cyclical low period of the fiscal year.  </t>
  </si>
  <si>
    <t>(c)  Date payable : 28 July 2000</t>
  </si>
  <si>
    <t>(d)  Entitlement date : 7 July 2000</t>
  </si>
  <si>
    <t>(a)  The Board had on 30 May 2000 declared an tax exempt interim dividend of 10% for the financial year</t>
  </si>
  <si>
    <t xml:space="preserve">      ending 30 September 2000. </t>
  </si>
  <si>
    <t>(b)  (i) Tax exempt Interim dividend - 10 sen per share</t>
  </si>
  <si>
    <t xml:space="preserve">      (iii) Total dividend for the current financial year - 10 sen per share (tax exempt interim dividend)</t>
  </si>
  <si>
    <t>PNE PCB BERHAD (168098-V)</t>
  </si>
  <si>
    <t xml:space="preserve">      (ii) Previous corrresponding cumulative period (01.10.98 to 31.03.99) - Nil</t>
  </si>
  <si>
    <t>There is no changes in the accounting policies and methods of computation in the quarterly financial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</si>
</sst>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0.0000"/>
    <numFmt numFmtId="168" formatCode="0.00000"/>
    <numFmt numFmtId="169" formatCode="0.000000"/>
    <numFmt numFmtId="170" formatCode="0.0"/>
    <numFmt numFmtId="171" formatCode="_(* #,##0.000_);_(* \(#,##0.0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3" fontId="0" fillId="0" borderId="9" xfId="0" applyNumberFormat="1" applyBorder="1" applyAlignment="1">
      <alignment/>
    </xf>
    <xf numFmtId="15" fontId="0" fillId="0" borderId="8" xfId="0" applyNumberForma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165" fontId="0" fillId="0" borderId="0" xfId="15" applyNumberFormat="1" applyAlignment="1">
      <alignment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43" fontId="0" fillId="0" borderId="0" xfId="15" applyFont="1" applyAlignment="1" quotePrefix="1">
      <alignment horizontal="right"/>
    </xf>
    <xf numFmtId="165" fontId="0" fillId="0" borderId="0" xfId="15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165" fontId="0" fillId="0" borderId="14" xfId="15" applyNumberFormat="1" applyBorder="1" applyAlignment="1">
      <alignment/>
    </xf>
    <xf numFmtId="165" fontId="0" fillId="0" borderId="0" xfId="15" applyNumberFormat="1" applyBorder="1" applyAlignment="1">
      <alignment/>
    </xf>
    <xf numFmtId="165" fontId="0" fillId="0" borderId="0" xfId="15" applyNumberForma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164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0" fontId="0" fillId="0" borderId="14" xfId="0" applyBorder="1" applyAlignment="1">
      <alignment horizontal="right"/>
    </xf>
    <xf numFmtId="165" fontId="0" fillId="0" borderId="0" xfId="15" applyNumberFormat="1" applyFont="1" applyAlignment="1">
      <alignment horizontal="center"/>
    </xf>
    <xf numFmtId="165" fontId="0" fillId="0" borderId="14" xfId="15" applyNumberFormat="1" applyBorder="1" applyAlignment="1">
      <alignment horizontal="center"/>
    </xf>
    <xf numFmtId="165" fontId="0" fillId="0" borderId="0" xfId="15" applyNumberFormat="1" applyFont="1" applyAlignment="1">
      <alignment horizontal="left"/>
    </xf>
    <xf numFmtId="0" fontId="0" fillId="0" borderId="1" xfId="0" applyBorder="1" applyAlignment="1">
      <alignment horizontal="left"/>
    </xf>
    <xf numFmtId="165" fontId="0" fillId="0" borderId="0" xfId="15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15" applyNumberFormat="1" applyBorder="1" applyAlignment="1">
      <alignment/>
    </xf>
    <xf numFmtId="0" fontId="0" fillId="0" borderId="15" xfId="0" applyBorder="1" applyAlignment="1">
      <alignment horizontal="center"/>
    </xf>
    <xf numFmtId="165" fontId="0" fillId="0" borderId="12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C25" sqref="C25"/>
    </sheetView>
  </sheetViews>
  <sheetFormatPr defaultColWidth="9.140625" defaultRowHeight="12.75"/>
  <cols>
    <col min="1" max="1" width="5.57421875" style="0" customWidth="1"/>
    <col min="4" max="4" width="12.851562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1:3" ht="12.75">
      <c r="A1" s="1" t="s">
        <v>0</v>
      </c>
      <c r="B1" s="1"/>
      <c r="C1" s="1"/>
    </row>
    <row r="3" ht="12.75">
      <c r="A3" t="s">
        <v>151</v>
      </c>
    </row>
    <row r="6" ht="12.75">
      <c r="A6" s="1" t="s">
        <v>1</v>
      </c>
    </row>
    <row r="7" spans="5:7" ht="12.75">
      <c r="E7" t="s">
        <v>50</v>
      </c>
      <c r="G7" s="3" t="s">
        <v>9</v>
      </c>
    </row>
    <row r="8" spans="5:8" ht="12.75">
      <c r="E8" s="2" t="s">
        <v>11</v>
      </c>
      <c r="F8" s="2" t="s">
        <v>2</v>
      </c>
      <c r="G8" s="2" t="s">
        <v>6</v>
      </c>
      <c r="H8" s="2" t="s">
        <v>2</v>
      </c>
    </row>
    <row r="9" spans="5:8" ht="12.75">
      <c r="E9" s="2" t="s">
        <v>7</v>
      </c>
      <c r="F9" s="2" t="s">
        <v>3</v>
      </c>
      <c r="G9" s="2" t="s">
        <v>7</v>
      </c>
      <c r="H9" s="2" t="s">
        <v>3</v>
      </c>
    </row>
    <row r="10" spans="5:8" ht="12.75">
      <c r="E10" s="2" t="s">
        <v>10</v>
      </c>
      <c r="F10" s="2" t="s">
        <v>10</v>
      </c>
      <c r="G10" s="2" t="s">
        <v>8</v>
      </c>
      <c r="H10" s="2" t="s">
        <v>4</v>
      </c>
    </row>
    <row r="11" spans="5:8" ht="12.75">
      <c r="E11" s="2" t="s">
        <v>150</v>
      </c>
      <c r="F11" s="2" t="s">
        <v>152</v>
      </c>
      <c r="G11" s="2" t="s">
        <v>150</v>
      </c>
      <c r="H11" s="2" t="s">
        <v>152</v>
      </c>
    </row>
    <row r="12" spans="5:8" ht="12.75">
      <c r="E12" s="2" t="s">
        <v>5</v>
      </c>
      <c r="F12" s="2" t="s">
        <v>5</v>
      </c>
      <c r="G12" s="2" t="s">
        <v>5</v>
      </c>
      <c r="H12" s="2" t="s">
        <v>5</v>
      </c>
    </row>
    <row r="14" spans="1:8" ht="12.75">
      <c r="A14" t="s">
        <v>22</v>
      </c>
      <c r="B14" t="s">
        <v>12</v>
      </c>
      <c r="E14" s="4">
        <v>30782</v>
      </c>
      <c r="F14" s="2" t="s">
        <v>119</v>
      </c>
      <c r="G14" s="4">
        <f>35219+30782</f>
        <v>66001</v>
      </c>
      <c r="H14" s="40">
        <v>53028</v>
      </c>
    </row>
    <row r="16" spans="1:8" ht="12.75">
      <c r="A16" t="s">
        <v>24</v>
      </c>
      <c r="B16" t="s">
        <v>13</v>
      </c>
      <c r="E16" s="33">
        <v>13</v>
      </c>
      <c r="F16" s="2" t="s">
        <v>119</v>
      </c>
      <c r="G16" s="33">
        <f>29+13</f>
        <v>42</v>
      </c>
      <c r="H16" s="6">
        <v>5</v>
      </c>
    </row>
    <row r="17" ht="12.75">
      <c r="H17" s="2" t="s">
        <v>131</v>
      </c>
    </row>
    <row r="18" spans="1:8" ht="12.75">
      <c r="A18" t="s">
        <v>25</v>
      </c>
      <c r="B18" t="s">
        <v>14</v>
      </c>
      <c r="E18" s="4">
        <v>1008</v>
      </c>
      <c r="F18" s="2" t="s">
        <v>119</v>
      </c>
      <c r="G18" s="4">
        <f>339+1008</f>
        <v>1347</v>
      </c>
      <c r="H18" s="40">
        <v>1098</v>
      </c>
    </row>
    <row r="19" spans="2:8" ht="12.75">
      <c r="B19" t="s">
        <v>15</v>
      </c>
      <c r="H19" s="2" t="s">
        <v>131</v>
      </c>
    </row>
    <row r="20" ht="12.75">
      <c r="H20" s="2" t="s">
        <v>131</v>
      </c>
    </row>
    <row r="21" spans="1:8" ht="12.75">
      <c r="A21" t="s">
        <v>23</v>
      </c>
      <c r="B21" t="s">
        <v>16</v>
      </c>
      <c r="E21" s="4">
        <v>4779</v>
      </c>
      <c r="F21" s="2" t="s">
        <v>119</v>
      </c>
      <c r="G21" s="4">
        <f>8220+4779</f>
        <v>12999</v>
      </c>
      <c r="H21" s="40">
        <v>6336</v>
      </c>
    </row>
    <row r="22" spans="2:8" ht="12.75">
      <c r="B22" t="s">
        <v>17</v>
      </c>
      <c r="H22" s="2" t="s">
        <v>131</v>
      </c>
    </row>
    <row r="23" spans="2:8" ht="12.75">
      <c r="B23" t="s">
        <v>18</v>
      </c>
      <c r="H23" s="2" t="s">
        <v>131</v>
      </c>
    </row>
    <row r="24" spans="2:8" ht="12.75">
      <c r="B24" t="s">
        <v>19</v>
      </c>
      <c r="H24" s="2" t="s">
        <v>131</v>
      </c>
    </row>
    <row r="25" spans="2:8" ht="12.75">
      <c r="B25" t="s">
        <v>20</v>
      </c>
      <c r="H25" s="2" t="s">
        <v>131</v>
      </c>
    </row>
    <row r="26" ht="12.75">
      <c r="H26" s="2" t="s">
        <v>131</v>
      </c>
    </row>
    <row r="27" spans="1:8" ht="12.75">
      <c r="A27" t="s">
        <v>24</v>
      </c>
      <c r="B27" t="s">
        <v>21</v>
      </c>
      <c r="E27" s="33">
        <v>57</v>
      </c>
      <c r="F27" s="2" t="s">
        <v>119</v>
      </c>
      <c r="G27" s="33">
        <f>57+57</f>
        <v>114</v>
      </c>
      <c r="H27" s="40">
        <v>1</v>
      </c>
    </row>
    <row r="28" ht="12.75">
      <c r="H28" s="2" t="s">
        <v>131</v>
      </c>
    </row>
    <row r="29" spans="1:8" ht="12.75">
      <c r="A29" t="s">
        <v>25</v>
      </c>
      <c r="B29" t="s">
        <v>26</v>
      </c>
      <c r="E29" s="4">
        <v>1885</v>
      </c>
      <c r="F29" s="2" t="s">
        <v>119</v>
      </c>
      <c r="G29" s="4">
        <f>1614+1885</f>
        <v>3499</v>
      </c>
      <c r="H29" s="40">
        <v>2790</v>
      </c>
    </row>
    <row r="30" ht="12.75">
      <c r="H30" s="2" t="s">
        <v>131</v>
      </c>
    </row>
    <row r="31" spans="1:8" ht="12.75">
      <c r="A31" t="s">
        <v>27</v>
      </c>
      <c r="B31" t="s">
        <v>28</v>
      </c>
      <c r="E31" s="32" t="s">
        <v>122</v>
      </c>
      <c r="F31" s="2" t="s">
        <v>119</v>
      </c>
      <c r="G31">
        <v>0</v>
      </c>
      <c r="H31" s="6">
        <v>0</v>
      </c>
    </row>
    <row r="32" ht="12.75">
      <c r="H32" s="2" t="s">
        <v>131</v>
      </c>
    </row>
    <row r="33" spans="1:8" ht="12.75">
      <c r="A33" t="s">
        <v>29</v>
      </c>
      <c r="B33" t="s">
        <v>30</v>
      </c>
      <c r="E33" s="4">
        <f>E21-E27-E29-E31</f>
        <v>2837</v>
      </c>
      <c r="F33" s="2" t="s">
        <v>119</v>
      </c>
      <c r="G33" s="4">
        <f>G21-G27-G29-G31</f>
        <v>9386</v>
      </c>
      <c r="H33" s="40">
        <f>H21-H27-H29</f>
        <v>3545</v>
      </c>
    </row>
    <row r="34" spans="2:8" ht="12.75">
      <c r="B34" t="s">
        <v>31</v>
      </c>
      <c r="H34" s="2" t="s">
        <v>131</v>
      </c>
    </row>
    <row r="35" spans="2:8" ht="12.75">
      <c r="B35" t="s">
        <v>32</v>
      </c>
      <c r="H35" s="2" t="s">
        <v>131</v>
      </c>
    </row>
    <row r="36" spans="2:8" ht="12.75">
      <c r="B36" t="s">
        <v>33</v>
      </c>
      <c r="H36" s="2" t="s">
        <v>131</v>
      </c>
    </row>
    <row r="37" spans="2:8" ht="12.75">
      <c r="B37" t="s">
        <v>39</v>
      </c>
      <c r="H37" s="2" t="s">
        <v>131</v>
      </c>
    </row>
    <row r="38" ht="12.75">
      <c r="H38" s="2" t="s">
        <v>131</v>
      </c>
    </row>
    <row r="39" spans="1:8" ht="12.75">
      <c r="A39" t="s">
        <v>34</v>
      </c>
      <c r="B39" t="s">
        <v>35</v>
      </c>
      <c r="E39" s="6">
        <v>0</v>
      </c>
      <c r="F39" s="2" t="s">
        <v>119</v>
      </c>
      <c r="G39">
        <v>0</v>
      </c>
      <c r="H39" s="6">
        <v>0</v>
      </c>
    </row>
    <row r="40" spans="2:8" ht="12.75">
      <c r="B40" t="s">
        <v>36</v>
      </c>
      <c r="H40" s="6" t="s">
        <v>131</v>
      </c>
    </row>
    <row r="41" ht="12.75">
      <c r="H41" s="2" t="s">
        <v>131</v>
      </c>
    </row>
    <row r="42" spans="1:8" ht="12.75">
      <c r="A42" t="s">
        <v>37</v>
      </c>
      <c r="B42" t="s">
        <v>38</v>
      </c>
      <c r="E42" s="4">
        <f>E33</f>
        <v>2837</v>
      </c>
      <c r="F42" s="2" t="s">
        <v>119</v>
      </c>
      <c r="G42" s="4">
        <f>G33</f>
        <v>9386</v>
      </c>
      <c r="H42" s="40">
        <f>H33</f>
        <v>3545</v>
      </c>
    </row>
    <row r="43" spans="2:8" ht="12.75">
      <c r="B43" t="s">
        <v>39</v>
      </c>
      <c r="H43" s="2" t="s">
        <v>131</v>
      </c>
    </row>
    <row r="44" ht="12.75">
      <c r="H44" s="2" t="s">
        <v>131</v>
      </c>
    </row>
    <row r="45" spans="1:8" ht="12.75">
      <c r="A45" t="s">
        <v>40</v>
      </c>
      <c r="B45" t="s">
        <v>41</v>
      </c>
      <c r="E45" s="33">
        <v>-490</v>
      </c>
      <c r="F45" s="2" t="s">
        <v>119</v>
      </c>
      <c r="G45" s="33">
        <f>-(1423+490)</f>
        <v>-1913</v>
      </c>
      <c r="H45" s="6">
        <v>0</v>
      </c>
    </row>
    <row r="46" ht="12.75">
      <c r="H46" s="2" t="s">
        <v>131</v>
      </c>
    </row>
    <row r="47" spans="1:8" ht="12.75">
      <c r="A47" t="s">
        <v>42</v>
      </c>
      <c r="B47" t="s">
        <v>44</v>
      </c>
      <c r="E47" s="4">
        <f>E42+E45</f>
        <v>2347</v>
      </c>
      <c r="F47" s="2" t="s">
        <v>119</v>
      </c>
      <c r="G47" s="4">
        <f>G42+G45</f>
        <v>7473</v>
      </c>
      <c r="H47" s="40">
        <f>H42-H45</f>
        <v>3545</v>
      </c>
    </row>
    <row r="48" spans="2:8" ht="12.75">
      <c r="B48" t="s">
        <v>45</v>
      </c>
      <c r="H48" s="2" t="s">
        <v>131</v>
      </c>
    </row>
    <row r="49" ht="12.75">
      <c r="H49" s="2" t="s">
        <v>131</v>
      </c>
    </row>
    <row r="50" spans="2:8" ht="12.75">
      <c r="B50" t="s">
        <v>46</v>
      </c>
      <c r="E50" s="32" t="s">
        <v>122</v>
      </c>
      <c r="F50" s="2" t="s">
        <v>119</v>
      </c>
      <c r="G50">
        <v>0</v>
      </c>
      <c r="H50" s="6">
        <v>0</v>
      </c>
    </row>
    <row r="51" ht="12.75">
      <c r="H51" s="2" t="s">
        <v>131</v>
      </c>
    </row>
    <row r="52" spans="1:8" ht="12.75">
      <c r="A52" t="s">
        <v>47</v>
      </c>
      <c r="B52" t="s">
        <v>43</v>
      </c>
      <c r="E52" s="4">
        <f>E47</f>
        <v>2347</v>
      </c>
      <c r="F52" s="2" t="s">
        <v>119</v>
      </c>
      <c r="G52" s="4">
        <f>G47</f>
        <v>7473</v>
      </c>
      <c r="H52" s="40">
        <f>H47</f>
        <v>3545</v>
      </c>
    </row>
    <row r="53" spans="2:8" ht="12.75">
      <c r="B53" t="s">
        <v>48</v>
      </c>
      <c r="H53" s="2" t="s">
        <v>131</v>
      </c>
    </row>
    <row r="54" ht="12.75">
      <c r="B54" t="s">
        <v>49</v>
      </c>
    </row>
  </sheetData>
  <printOptions/>
  <pageMargins left="0.75" right="0.75" top="1" bottom="1" header="0.5" footer="0.5"/>
  <pageSetup fitToHeight="1" fitToWidth="1" horizontalDpi="180" verticalDpi="18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workbookViewId="0" topLeftCell="A1">
      <selection activeCell="H20" sqref="H20"/>
    </sheetView>
  </sheetViews>
  <sheetFormatPr defaultColWidth="9.140625" defaultRowHeight="12.75"/>
  <cols>
    <col min="1" max="1" width="5.57421875" style="0" customWidth="1"/>
    <col min="4" max="4" width="13.57421875" style="0" customWidth="1"/>
    <col min="5" max="5" width="13.7109375" style="0" customWidth="1"/>
    <col min="6" max="6" width="18.28125" style="0" customWidth="1"/>
    <col min="7" max="7" width="13.7109375" style="0" customWidth="1"/>
    <col min="8" max="8" width="18.28125" style="0" customWidth="1"/>
  </cols>
  <sheetData>
    <row r="1" spans="5:7" ht="12.75">
      <c r="E1" t="s">
        <v>50</v>
      </c>
      <c r="G1" s="3" t="s">
        <v>9</v>
      </c>
    </row>
    <row r="2" spans="5:8" ht="12.75">
      <c r="E2" s="2" t="s">
        <v>11</v>
      </c>
      <c r="F2" s="2" t="s">
        <v>2</v>
      </c>
      <c r="G2" s="2" t="s">
        <v>6</v>
      </c>
      <c r="H2" s="2" t="s">
        <v>2</v>
      </c>
    </row>
    <row r="3" spans="5:8" ht="12.75">
      <c r="E3" s="2" t="s">
        <v>7</v>
      </c>
      <c r="F3" s="2" t="s">
        <v>3</v>
      </c>
      <c r="G3" s="2" t="s">
        <v>7</v>
      </c>
      <c r="H3" s="2" t="s">
        <v>3</v>
      </c>
    </row>
    <row r="4" spans="5:8" ht="12.75">
      <c r="E4" s="2" t="s">
        <v>10</v>
      </c>
      <c r="F4" s="2" t="s">
        <v>10</v>
      </c>
      <c r="G4" s="2" t="s">
        <v>8</v>
      </c>
      <c r="H4" s="2" t="s">
        <v>4</v>
      </c>
    </row>
    <row r="5" spans="5:8" ht="12.75">
      <c r="E5" s="2" t="s">
        <v>150</v>
      </c>
      <c r="F5" s="2" t="s">
        <v>152</v>
      </c>
      <c r="G5" s="2" t="s">
        <v>150</v>
      </c>
      <c r="H5" s="2" t="s">
        <v>152</v>
      </c>
    </row>
    <row r="6" spans="5:8" ht="12.75">
      <c r="E6" s="2" t="s">
        <v>5</v>
      </c>
      <c r="F6" s="2" t="s">
        <v>5</v>
      </c>
      <c r="G6" s="2" t="s">
        <v>5</v>
      </c>
      <c r="H6" s="2" t="s">
        <v>5</v>
      </c>
    </row>
    <row r="8" spans="1:8" ht="12.75">
      <c r="A8" t="s">
        <v>51</v>
      </c>
      <c r="B8" t="s">
        <v>55</v>
      </c>
      <c r="E8">
        <v>0</v>
      </c>
      <c r="F8" s="2" t="s">
        <v>119</v>
      </c>
      <c r="G8">
        <v>0</v>
      </c>
      <c r="H8" s="6">
        <v>0</v>
      </c>
    </row>
    <row r="9" spans="2:8" ht="12.75">
      <c r="B9" t="s">
        <v>54</v>
      </c>
      <c r="E9">
        <v>0</v>
      </c>
      <c r="F9" s="2" t="s">
        <v>119</v>
      </c>
      <c r="G9">
        <v>0</v>
      </c>
      <c r="H9" s="6">
        <v>0</v>
      </c>
    </row>
    <row r="10" spans="2:8" ht="12.75">
      <c r="B10" t="s">
        <v>52</v>
      </c>
      <c r="E10">
        <v>0</v>
      </c>
      <c r="F10" s="2" t="s">
        <v>119</v>
      </c>
      <c r="G10">
        <v>0</v>
      </c>
      <c r="H10" s="6">
        <v>0</v>
      </c>
    </row>
    <row r="11" spans="2:8" ht="12.75">
      <c r="B11" t="s">
        <v>53</v>
      </c>
      <c r="H11" s="2" t="s">
        <v>131</v>
      </c>
    </row>
    <row r="12" ht="12.75">
      <c r="H12" s="2" t="s">
        <v>131</v>
      </c>
    </row>
    <row r="13" spans="1:8" ht="12.75">
      <c r="A13" t="s">
        <v>113</v>
      </c>
      <c r="B13" t="s">
        <v>56</v>
      </c>
      <c r="E13" s="4">
        <f>Sheet1!E52</f>
        <v>2347</v>
      </c>
      <c r="F13" s="2" t="s">
        <v>119</v>
      </c>
      <c r="G13" s="4">
        <f>Sheet1!G52</f>
        <v>7473</v>
      </c>
      <c r="H13" s="46">
        <f>Sheet1!H52</f>
        <v>3545</v>
      </c>
    </row>
    <row r="14" spans="2:8" ht="12.75">
      <c r="B14" t="s">
        <v>57</v>
      </c>
      <c r="H14" s="2" t="s">
        <v>131</v>
      </c>
    </row>
    <row r="15" spans="2:8" ht="12.75">
      <c r="B15" t="s">
        <v>58</v>
      </c>
      <c r="H15" s="2" t="s">
        <v>131</v>
      </c>
    </row>
    <row r="16" ht="12.75">
      <c r="H16" s="2" t="s">
        <v>131</v>
      </c>
    </row>
    <row r="17" spans="1:8" ht="12.75">
      <c r="A17" t="s">
        <v>59</v>
      </c>
      <c r="B17" t="s">
        <v>60</v>
      </c>
      <c r="H17" s="2" t="s">
        <v>131</v>
      </c>
    </row>
    <row r="18" spans="2:8" ht="12.75">
      <c r="B18" t="s">
        <v>61</v>
      </c>
      <c r="H18" s="2" t="s">
        <v>131</v>
      </c>
    </row>
    <row r="19" spans="2:8" ht="12.75">
      <c r="B19" t="s">
        <v>62</v>
      </c>
      <c r="H19" s="2" t="s">
        <v>131</v>
      </c>
    </row>
    <row r="20" ht="12.75">
      <c r="H20" s="2" t="s">
        <v>131</v>
      </c>
    </row>
    <row r="21" spans="2:8" ht="12.75">
      <c r="B21" t="s">
        <v>207</v>
      </c>
      <c r="E21" s="45">
        <f>E13*1000/51268333*100</f>
        <v>4.577874611214685</v>
      </c>
      <c r="F21" s="2" t="s">
        <v>119</v>
      </c>
      <c r="G21" s="45">
        <f>G13*1000/51268333*100</f>
        <v>14.576249241417699</v>
      </c>
      <c r="H21" s="6">
        <v>7.1</v>
      </c>
    </row>
    <row r="22" spans="2:8" ht="12.75">
      <c r="B22" t="s">
        <v>63</v>
      </c>
      <c r="H22" s="2" t="s">
        <v>131</v>
      </c>
    </row>
    <row r="23" ht="12.75">
      <c r="H23" s="2" t="s">
        <v>131</v>
      </c>
    </row>
    <row r="24" ht="12.75">
      <c r="H24" s="2" t="s">
        <v>131</v>
      </c>
    </row>
    <row r="25" spans="2:8" ht="12.75">
      <c r="B25" t="s">
        <v>208</v>
      </c>
      <c r="E25" s="45">
        <v>4.4</v>
      </c>
      <c r="F25" s="2" t="s">
        <v>119</v>
      </c>
      <c r="G25" s="45">
        <v>14</v>
      </c>
      <c r="H25" s="44">
        <v>6.8</v>
      </c>
    </row>
    <row r="26" spans="2:8" ht="12.75">
      <c r="B26" t="s">
        <v>64</v>
      </c>
      <c r="H26" s="2" t="s">
        <v>131</v>
      </c>
    </row>
    <row r="27" ht="12.75">
      <c r="H27" s="2" t="s">
        <v>131</v>
      </c>
    </row>
    <row r="28" spans="1:8" ht="12.75">
      <c r="A28" t="s">
        <v>123</v>
      </c>
      <c r="B28" t="s">
        <v>129</v>
      </c>
      <c r="E28" s="2" t="s">
        <v>119</v>
      </c>
      <c r="F28" s="2" t="s">
        <v>119</v>
      </c>
      <c r="G28" s="2" t="s">
        <v>119</v>
      </c>
      <c r="H28" s="2" t="s">
        <v>119</v>
      </c>
    </row>
    <row r="30" spans="1:8" ht="12.75">
      <c r="A30" t="s">
        <v>24</v>
      </c>
      <c r="B30" t="s">
        <v>124</v>
      </c>
      <c r="E30" s="2" t="s">
        <v>119</v>
      </c>
      <c r="F30" s="2" t="s">
        <v>119</v>
      </c>
      <c r="G30" s="2" t="s">
        <v>119</v>
      </c>
      <c r="H30" s="2" t="s">
        <v>119</v>
      </c>
    </row>
    <row r="31" spans="5:8" ht="12.75">
      <c r="E31" s="6" t="s">
        <v>131</v>
      </c>
      <c r="F31" t="s">
        <v>131</v>
      </c>
      <c r="G31" s="3" t="s">
        <v>131</v>
      </c>
      <c r="H31" s="6" t="s">
        <v>131</v>
      </c>
    </row>
    <row r="32" spans="5:8" ht="12.75">
      <c r="E32" s="2"/>
      <c r="G32" s="2"/>
      <c r="H32" s="2"/>
    </row>
    <row r="33" spans="5:8" ht="12.75">
      <c r="E33" s="2"/>
      <c r="G33" s="2"/>
      <c r="H33" s="2"/>
    </row>
    <row r="35" spans="1:7" ht="12.75">
      <c r="A35" s="3"/>
      <c r="E35" s="2" t="s">
        <v>125</v>
      </c>
      <c r="G35" s="2" t="s">
        <v>127</v>
      </c>
    </row>
    <row r="36" spans="5:7" ht="12.75">
      <c r="E36" s="35" t="s">
        <v>126</v>
      </c>
      <c r="G36" s="34" t="s">
        <v>128</v>
      </c>
    </row>
    <row r="38" spans="1:7" ht="12.75">
      <c r="A38" s="3">
        <v>5</v>
      </c>
      <c r="B38" t="s">
        <v>130</v>
      </c>
      <c r="E38" s="36">
        <f>Sheet3!I48/100</f>
        <v>2.3422859137449583</v>
      </c>
      <c r="G38" s="36">
        <f>Sheet3!J48/100</f>
        <v>2.203348663122897</v>
      </c>
    </row>
    <row r="39" ht="12.75">
      <c r="G39" t="s">
        <v>131</v>
      </c>
    </row>
  </sheetData>
  <printOptions/>
  <pageMargins left="0.75" right="0.75" top="1" bottom="1" header="0.5" footer="0.5"/>
  <pageSetup fitToHeight="1" fitToWidth="1" horizontalDpi="180" verticalDpi="180" orientation="portrait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19"/>
  <sheetViews>
    <sheetView showGridLines="0" tabSelected="1" workbookViewId="0" topLeftCell="A1">
      <selection activeCell="E14" sqref="E14"/>
    </sheetView>
  </sheetViews>
  <sheetFormatPr defaultColWidth="9.140625" defaultRowHeight="12.75"/>
  <cols>
    <col min="1" max="1" width="4.57421875" style="0" customWidth="1"/>
    <col min="2" max="2" width="4.140625" style="0" customWidth="1"/>
    <col min="3" max="3" width="7.8515625" style="0" customWidth="1"/>
    <col min="4" max="4" width="11.28125" style="0" customWidth="1"/>
    <col min="5" max="5" width="10.421875" style="0" customWidth="1"/>
    <col min="6" max="6" width="2.7109375" style="0" customWidth="1"/>
    <col min="7" max="7" width="11.57421875" style="0" customWidth="1"/>
    <col min="8" max="8" width="3.00390625" style="0" customWidth="1"/>
    <col min="9" max="9" width="14.421875" style="0" customWidth="1"/>
    <col min="10" max="10" width="21.00390625" style="0" customWidth="1"/>
    <col min="11" max="11" width="15.140625" style="0" customWidth="1"/>
  </cols>
  <sheetData>
    <row r="1" ht="12.75">
      <c r="A1" s="1" t="s">
        <v>65</v>
      </c>
    </row>
    <row r="3" spans="9:10" ht="12.75">
      <c r="I3" s="2" t="s">
        <v>66</v>
      </c>
      <c r="J3" s="2" t="s">
        <v>66</v>
      </c>
    </row>
    <row r="4" spans="9:10" ht="12.75">
      <c r="I4" s="2" t="s">
        <v>67</v>
      </c>
      <c r="J4" s="2" t="s">
        <v>68</v>
      </c>
    </row>
    <row r="5" spans="9:10" ht="12.75">
      <c r="I5" s="2" t="s">
        <v>6</v>
      </c>
      <c r="J5" s="2" t="s">
        <v>69</v>
      </c>
    </row>
    <row r="6" spans="9:10" ht="12.75">
      <c r="I6" s="2" t="s">
        <v>10</v>
      </c>
      <c r="J6" s="2" t="s">
        <v>70</v>
      </c>
    </row>
    <row r="7" spans="9:10" ht="12.75">
      <c r="I7" s="2" t="s">
        <v>150</v>
      </c>
      <c r="J7" s="2" t="s">
        <v>140</v>
      </c>
    </row>
    <row r="8" ht="12.75">
      <c r="J8" s="2"/>
    </row>
    <row r="9" spans="1:10" ht="12.75">
      <c r="A9">
        <v>1</v>
      </c>
      <c r="B9" t="s">
        <v>71</v>
      </c>
      <c r="I9" s="2" t="s">
        <v>5</v>
      </c>
      <c r="J9" s="2" t="s">
        <v>5</v>
      </c>
    </row>
    <row r="10" spans="1:10" ht="12.75">
      <c r="A10">
        <v>2</v>
      </c>
      <c r="B10" t="s">
        <v>72</v>
      </c>
      <c r="I10" s="5">
        <v>60165</v>
      </c>
      <c r="J10" s="4">
        <v>60731</v>
      </c>
    </row>
    <row r="11" spans="1:9" ht="12.75">
      <c r="A11">
        <v>3</v>
      </c>
      <c r="B11" t="s">
        <v>139</v>
      </c>
      <c r="I11" s="6"/>
    </row>
    <row r="12" spans="1:10" ht="12.75">
      <c r="A12">
        <v>4</v>
      </c>
      <c r="B12" t="s">
        <v>73</v>
      </c>
      <c r="I12" s="5">
        <v>4845</v>
      </c>
      <c r="J12" s="4">
        <v>1769</v>
      </c>
    </row>
    <row r="13" ht="12.75">
      <c r="I13" s="6"/>
    </row>
    <row r="14" spans="1:9" ht="12.75">
      <c r="A14">
        <v>5</v>
      </c>
      <c r="B14" t="s">
        <v>74</v>
      </c>
      <c r="I14" s="6"/>
    </row>
    <row r="15" spans="3:9" ht="12.75">
      <c r="C15" t="s">
        <v>75</v>
      </c>
      <c r="I15" s="6"/>
    </row>
    <row r="16" spans="3:10" ht="12.75">
      <c r="C16" t="s">
        <v>76</v>
      </c>
      <c r="I16" s="5">
        <v>17186</v>
      </c>
      <c r="J16" s="4">
        <v>11431</v>
      </c>
    </row>
    <row r="17" spans="3:10" ht="12.75">
      <c r="C17" t="s">
        <v>114</v>
      </c>
      <c r="I17" s="5">
        <v>27261</v>
      </c>
      <c r="J17" s="4">
        <v>38428</v>
      </c>
    </row>
    <row r="18" spans="3:10" ht="12.75">
      <c r="C18" t="s">
        <v>115</v>
      </c>
      <c r="I18" s="5">
        <v>3434</v>
      </c>
      <c r="J18" s="4">
        <v>2133</v>
      </c>
    </row>
    <row r="19" spans="9:10" ht="12.75">
      <c r="I19" s="5">
        <v>39055</v>
      </c>
      <c r="J19" s="4">
        <v>34406</v>
      </c>
    </row>
    <row r="20" spans="9:10" ht="12.75">
      <c r="I20" s="30">
        <f>+SUM(I16:I19)</f>
        <v>86936</v>
      </c>
      <c r="J20" s="30">
        <f>+SUM(J16:J19)</f>
        <v>86398</v>
      </c>
    </row>
    <row r="21" spans="1:9" ht="12.75">
      <c r="A21">
        <v>6</v>
      </c>
      <c r="B21" t="s">
        <v>77</v>
      </c>
      <c r="I21" s="6"/>
    </row>
    <row r="22" spans="3:9" ht="12.75">
      <c r="C22" t="s">
        <v>78</v>
      </c>
      <c r="I22" s="6"/>
    </row>
    <row r="23" spans="3:10" ht="12.75">
      <c r="C23" t="s">
        <v>79</v>
      </c>
      <c r="I23" s="5">
        <v>1540</v>
      </c>
      <c r="J23" s="4">
        <v>3137</v>
      </c>
    </row>
    <row r="24" spans="3:10" ht="12.75">
      <c r="C24" t="s">
        <v>141</v>
      </c>
      <c r="I24" s="5">
        <v>15182</v>
      </c>
      <c r="J24" s="4">
        <v>14490</v>
      </c>
    </row>
    <row r="25" spans="3:10" ht="12.75">
      <c r="C25" t="s">
        <v>80</v>
      </c>
      <c r="I25" s="5">
        <f>3151+1858+234</f>
        <v>5243</v>
      </c>
      <c r="J25" s="4">
        <v>10427</v>
      </c>
    </row>
    <row r="26" spans="3:10" ht="12.75">
      <c r="C26" t="s">
        <v>116</v>
      </c>
      <c r="I26" s="5">
        <v>1379</v>
      </c>
      <c r="J26" s="4">
        <v>600</v>
      </c>
    </row>
    <row r="27" spans="9:10" ht="12.75">
      <c r="I27" s="5">
        <v>2823</v>
      </c>
      <c r="J27" s="4">
        <v>5023</v>
      </c>
    </row>
    <row r="28" spans="9:10" ht="12.75">
      <c r="I28" s="30">
        <f>+SUM(I23:I27)</f>
        <v>26167</v>
      </c>
      <c r="J28" s="30">
        <f>+SUM(J23:J27)</f>
        <v>33677</v>
      </c>
    </row>
    <row r="29" spans="1:9" ht="12.75">
      <c r="A29">
        <v>7</v>
      </c>
      <c r="B29" t="s">
        <v>201</v>
      </c>
      <c r="I29" s="6"/>
    </row>
    <row r="30" spans="9:10" ht="12.75">
      <c r="I30" s="5">
        <f>+I20-I28</f>
        <v>60769</v>
      </c>
      <c r="J30" s="5">
        <f>+J20-J28</f>
        <v>52721</v>
      </c>
    </row>
    <row r="31" spans="9:10" ht="13.5" thickBot="1">
      <c r="I31" s="31">
        <f>+I10+I12+I30</f>
        <v>125779</v>
      </c>
      <c r="J31" s="31">
        <f>+J10+J12+J30</f>
        <v>115221</v>
      </c>
    </row>
    <row r="32" spans="1:9" ht="13.5" thickTop="1">
      <c r="A32">
        <v>8</v>
      </c>
      <c r="B32" t="s">
        <v>81</v>
      </c>
      <c r="I32" s="6"/>
    </row>
    <row r="33" spans="2:9" ht="12.75">
      <c r="B33" t="s">
        <v>82</v>
      </c>
      <c r="I33" s="6"/>
    </row>
    <row r="34" spans="2:10" ht="12.75">
      <c r="B34" t="s">
        <v>83</v>
      </c>
      <c r="I34" s="5">
        <v>51568</v>
      </c>
      <c r="J34" s="4">
        <v>50229</v>
      </c>
    </row>
    <row r="35" spans="3:9" ht="12.75">
      <c r="C35" t="s">
        <v>84</v>
      </c>
      <c r="I35" s="6"/>
    </row>
    <row r="36" spans="3:10" ht="12.75">
      <c r="C36" t="s">
        <v>85</v>
      </c>
      <c r="I36" s="5">
        <v>7549</v>
      </c>
      <c r="J36" s="4">
        <v>6197</v>
      </c>
    </row>
    <row r="37" spans="3:10" ht="12.75">
      <c r="C37" t="s">
        <v>86</v>
      </c>
      <c r="I37" s="5">
        <v>5727</v>
      </c>
      <c r="J37" s="4">
        <v>5727</v>
      </c>
    </row>
    <row r="38" spans="3:9" ht="12.75">
      <c r="C38" t="s">
        <v>87</v>
      </c>
      <c r="I38" s="6"/>
    </row>
    <row r="39" spans="3:9" ht="12.75">
      <c r="C39" t="s">
        <v>88</v>
      </c>
      <c r="I39" s="6"/>
    </row>
    <row r="40" spans="3:10" ht="12.75">
      <c r="C40" t="s">
        <v>117</v>
      </c>
      <c r="I40" s="5">
        <v>55647</v>
      </c>
      <c r="J40" s="4">
        <v>48176</v>
      </c>
    </row>
    <row r="41" spans="9:10" ht="12.75">
      <c r="I41" s="6">
        <v>296</v>
      </c>
      <c r="J41">
        <v>343</v>
      </c>
    </row>
    <row r="42" spans="1:10" ht="12.75">
      <c r="A42">
        <v>9</v>
      </c>
      <c r="B42" t="s">
        <v>89</v>
      </c>
      <c r="I42" s="30">
        <f>SUM(I34:I41)</f>
        <v>120787</v>
      </c>
      <c r="J42" s="30">
        <f>SUM(J34:J41)</f>
        <v>110672</v>
      </c>
    </row>
    <row r="43" spans="1:9" ht="12.75">
      <c r="A43">
        <v>10</v>
      </c>
      <c r="B43" t="s">
        <v>90</v>
      </c>
      <c r="I43" s="6"/>
    </row>
    <row r="44" spans="1:9" ht="12.75">
      <c r="A44">
        <v>11</v>
      </c>
      <c r="B44" t="s">
        <v>120</v>
      </c>
      <c r="I44" s="6"/>
    </row>
    <row r="45" spans="9:10" ht="12.75">
      <c r="I45" s="5">
        <v>4992</v>
      </c>
      <c r="J45" s="4">
        <v>4549</v>
      </c>
    </row>
    <row r="46" spans="9:10" ht="13.5" thickBot="1">
      <c r="I46" s="31">
        <f>I42+I45</f>
        <v>125779</v>
      </c>
      <c r="J46" s="31">
        <f>J42+J45</f>
        <v>115221</v>
      </c>
    </row>
    <row r="47" spans="1:9" ht="13.5" thickTop="1">
      <c r="A47">
        <v>12</v>
      </c>
      <c r="B47" t="s">
        <v>91</v>
      </c>
      <c r="I47" s="6"/>
    </row>
    <row r="48" spans="9:10" ht="12.75">
      <c r="I48" s="5">
        <f>I42/I34*100</f>
        <v>234.22859137449583</v>
      </c>
      <c r="J48" s="5">
        <f>J42/J34*100</f>
        <v>220.3348663122897</v>
      </c>
    </row>
    <row r="53" ht="12.75">
      <c r="A53" t="s">
        <v>131</v>
      </c>
    </row>
    <row r="56" spans="1:10" ht="12.75">
      <c r="A56" s="60" t="s">
        <v>229</v>
      </c>
      <c r="B56" s="60"/>
      <c r="C56" s="60"/>
      <c r="D56" s="60"/>
      <c r="E56" s="60"/>
      <c r="F56" s="60"/>
      <c r="G56" s="60"/>
      <c r="H56" s="60"/>
      <c r="I56" s="60"/>
      <c r="J56" s="60"/>
    </row>
    <row r="58" spans="1:11" ht="12.75">
      <c r="A58" s="1" t="s">
        <v>200</v>
      </c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3.5" customHeight="1">
      <c r="A62" s="41">
        <v>1</v>
      </c>
      <c r="B62" s="1" t="s">
        <v>159</v>
      </c>
      <c r="C62" s="1"/>
      <c r="D62" s="1"/>
      <c r="E62" s="1"/>
      <c r="F62" s="1"/>
      <c r="G62" s="1"/>
      <c r="H62" s="1"/>
      <c r="I62" s="1"/>
      <c r="J62" s="1"/>
      <c r="K62" s="1"/>
    </row>
    <row r="64" spans="1:2" ht="12.75">
      <c r="A64" s="3"/>
      <c r="B64" t="s">
        <v>231</v>
      </c>
    </row>
    <row r="65" spans="1:2" ht="12.75">
      <c r="A65" s="3"/>
      <c r="B65" t="s">
        <v>209</v>
      </c>
    </row>
    <row r="66" ht="12.75">
      <c r="A66" s="3"/>
    </row>
    <row r="67" spans="1:2" ht="12.75">
      <c r="A67" s="41">
        <v>2</v>
      </c>
      <c r="B67" s="1" t="s">
        <v>160</v>
      </c>
    </row>
    <row r="68" ht="12.75">
      <c r="A68" s="3"/>
    </row>
    <row r="69" spans="1:2" ht="12.75">
      <c r="A69" s="3"/>
      <c r="B69" t="s">
        <v>92</v>
      </c>
    </row>
    <row r="70" ht="12.75">
      <c r="A70" s="3"/>
    </row>
    <row r="71" spans="1:2" ht="12.75">
      <c r="A71" s="41">
        <v>3</v>
      </c>
      <c r="B71" s="1" t="s">
        <v>161</v>
      </c>
    </row>
    <row r="72" ht="12.75">
      <c r="A72" s="3"/>
    </row>
    <row r="73" spans="1:2" ht="12.75">
      <c r="A73" s="3"/>
      <c r="B73" t="s">
        <v>93</v>
      </c>
    </row>
    <row r="74" ht="12.75">
      <c r="A74" s="3"/>
    </row>
    <row r="75" spans="1:2" ht="12.75">
      <c r="A75" s="41">
        <v>4</v>
      </c>
      <c r="B75" s="1" t="s">
        <v>41</v>
      </c>
    </row>
    <row r="76" spans="1:9" ht="12.75">
      <c r="A76" s="41"/>
      <c r="B76" s="1"/>
      <c r="E76" s="2" t="s">
        <v>190</v>
      </c>
      <c r="F76" s="2"/>
      <c r="G76" s="2" t="s">
        <v>210</v>
      </c>
      <c r="H76" s="2"/>
      <c r="I76" s="2" t="s">
        <v>186</v>
      </c>
    </row>
    <row r="77" spans="1:9" ht="12.75">
      <c r="A77" s="3"/>
      <c r="E77" s="2" t="s">
        <v>191</v>
      </c>
      <c r="F77" s="2"/>
      <c r="G77" s="2" t="s">
        <v>192</v>
      </c>
      <c r="H77" s="2"/>
      <c r="I77" s="2" t="s">
        <v>187</v>
      </c>
    </row>
    <row r="78" spans="1:9" ht="12.75">
      <c r="A78" s="3"/>
      <c r="E78" s="2"/>
      <c r="F78" s="2"/>
      <c r="G78" s="2"/>
      <c r="H78" s="2"/>
      <c r="I78" s="2" t="s">
        <v>188</v>
      </c>
    </row>
    <row r="79" spans="1:9" ht="12.75">
      <c r="A79" s="3"/>
      <c r="E79" s="2" t="s">
        <v>154</v>
      </c>
      <c r="F79" s="2"/>
      <c r="G79" s="2" t="s">
        <v>154</v>
      </c>
      <c r="H79" s="2"/>
      <c r="I79" s="2" t="s">
        <v>189</v>
      </c>
    </row>
    <row r="80" spans="1:9" ht="12.75">
      <c r="A80" s="3"/>
      <c r="E80" s="2" t="s">
        <v>158</v>
      </c>
      <c r="F80" s="2"/>
      <c r="G80" s="2" t="s">
        <v>158</v>
      </c>
      <c r="H80" s="2"/>
      <c r="I80" s="2" t="s">
        <v>158</v>
      </c>
    </row>
    <row r="81" spans="1:9" ht="12.75">
      <c r="A81" s="3"/>
      <c r="E81" s="3"/>
      <c r="F81" s="3"/>
      <c r="G81" s="50"/>
      <c r="H81" s="50"/>
      <c r="I81" s="3"/>
    </row>
    <row r="82" spans="1:9" ht="12.75">
      <c r="A82" s="3"/>
      <c r="D82" t="s">
        <v>185</v>
      </c>
      <c r="E82" s="6">
        <v>456</v>
      </c>
      <c r="F82" s="2"/>
      <c r="G82" s="40">
        <v>1469</v>
      </c>
      <c r="H82" s="48"/>
      <c r="I82" s="6">
        <v>0</v>
      </c>
    </row>
    <row r="83" spans="1:9" ht="12.75">
      <c r="A83" s="3"/>
      <c r="D83" t="s">
        <v>157</v>
      </c>
      <c r="E83" s="6">
        <v>34</v>
      </c>
      <c r="F83" s="40"/>
      <c r="G83" s="40">
        <v>444</v>
      </c>
      <c r="H83" s="48"/>
      <c r="I83" s="6">
        <v>0</v>
      </c>
    </row>
    <row r="84" spans="1:9" ht="13.5" thickBot="1">
      <c r="A84" s="3"/>
      <c r="E84" s="47">
        <f>SUM(E82:E83)</f>
        <v>490</v>
      </c>
      <c r="F84" s="11"/>
      <c r="G84" s="49">
        <f>SUM(G82:G83)</f>
        <v>1913</v>
      </c>
      <c r="H84" s="52"/>
      <c r="I84" s="47">
        <v>0</v>
      </c>
    </row>
    <row r="85" spans="1:6" ht="13.5" thickTop="1">
      <c r="A85" s="3"/>
      <c r="E85" s="39"/>
      <c r="F85" s="39"/>
    </row>
    <row r="86" spans="1:6" ht="12.75">
      <c r="A86" s="3"/>
      <c r="B86" t="s">
        <v>211</v>
      </c>
      <c r="E86" s="39"/>
      <c r="F86" s="39"/>
    </row>
    <row r="87" spans="1:6" ht="12.75">
      <c r="A87" s="3"/>
      <c r="B87" t="s">
        <v>212</v>
      </c>
      <c r="E87" s="39"/>
      <c r="F87" s="39"/>
    </row>
    <row r="88" spans="1:6" ht="12.75">
      <c r="A88" s="3"/>
      <c r="E88" s="39"/>
      <c r="F88" s="39"/>
    </row>
    <row r="89" spans="1:6" ht="12.75">
      <c r="A89" s="3"/>
      <c r="B89" t="s">
        <v>193</v>
      </c>
      <c r="E89" s="39"/>
      <c r="F89" s="39"/>
    </row>
    <row r="90" spans="1:6" ht="12.75">
      <c r="A90" s="3"/>
      <c r="B90" t="s">
        <v>194</v>
      </c>
      <c r="E90" s="39"/>
      <c r="F90" s="39"/>
    </row>
    <row r="91" spans="1:6" ht="12.75">
      <c r="A91" s="3"/>
      <c r="E91" s="39"/>
      <c r="F91" s="39"/>
    </row>
    <row r="92" spans="1:6" ht="12.75">
      <c r="A92" s="41">
        <v>5</v>
      </c>
      <c r="B92" s="1" t="s">
        <v>162</v>
      </c>
      <c r="E92" s="39"/>
      <c r="F92" s="39"/>
    </row>
    <row r="93" spans="1:2" ht="12.75">
      <c r="A93" s="3"/>
      <c r="B93" t="s">
        <v>131</v>
      </c>
    </row>
    <row r="94" spans="1:2" ht="12.75">
      <c r="A94" s="3"/>
      <c r="B94" t="s">
        <v>94</v>
      </c>
    </row>
    <row r="95" ht="12.75">
      <c r="A95" s="3"/>
    </row>
    <row r="96" spans="1:2" ht="12.75">
      <c r="A96" s="41">
        <v>6</v>
      </c>
      <c r="B96" s="1" t="s">
        <v>163</v>
      </c>
    </row>
    <row r="98" spans="1:2" ht="12.75">
      <c r="A98" s="3"/>
      <c r="B98" t="s">
        <v>195</v>
      </c>
    </row>
    <row r="99" spans="1:2" ht="12.75">
      <c r="A99" s="3"/>
      <c r="B99" t="s">
        <v>199</v>
      </c>
    </row>
    <row r="100" ht="12.75">
      <c r="A100" s="3"/>
    </row>
    <row r="101" spans="1:2" ht="12.75">
      <c r="A101" s="41">
        <v>7</v>
      </c>
      <c r="B101" s="1" t="s">
        <v>164</v>
      </c>
    </row>
    <row r="103" ht="12.75">
      <c r="B103" t="s">
        <v>165</v>
      </c>
    </row>
    <row r="104" spans="6:8" ht="12.75">
      <c r="F104" s="13"/>
      <c r="H104" s="13"/>
    </row>
    <row r="105" spans="2:10" ht="12.75">
      <c r="B105" s="7" t="s">
        <v>101</v>
      </c>
      <c r="C105" s="8"/>
      <c r="D105" s="16" t="s">
        <v>95</v>
      </c>
      <c r="E105" s="53" t="s">
        <v>98</v>
      </c>
      <c r="F105" s="11"/>
      <c r="G105" s="53" t="s">
        <v>99</v>
      </c>
      <c r="H105" s="9"/>
      <c r="I105" s="16" t="s">
        <v>95</v>
      </c>
      <c r="J105" s="11" t="s">
        <v>131</v>
      </c>
    </row>
    <row r="106" spans="2:10" ht="12.75">
      <c r="B106" s="10"/>
      <c r="C106" s="11"/>
      <c r="D106" s="17" t="s">
        <v>96</v>
      </c>
      <c r="E106" s="54"/>
      <c r="F106" s="11"/>
      <c r="G106" s="54"/>
      <c r="H106" s="57"/>
      <c r="I106" s="17" t="s">
        <v>100</v>
      </c>
      <c r="J106" s="11" t="s">
        <v>131</v>
      </c>
    </row>
    <row r="107" spans="2:10" ht="12.75">
      <c r="B107" s="12"/>
      <c r="C107" s="14"/>
      <c r="D107" s="18" t="s">
        <v>97</v>
      </c>
      <c r="E107" s="55" t="s">
        <v>97</v>
      </c>
      <c r="F107" s="14"/>
      <c r="G107" s="55" t="s">
        <v>97</v>
      </c>
      <c r="H107" s="15"/>
      <c r="I107" s="18" t="s">
        <v>97</v>
      </c>
      <c r="J107" s="11" t="s">
        <v>131</v>
      </c>
    </row>
    <row r="108" spans="2:10" ht="12.75">
      <c r="B108" s="12" t="s">
        <v>202</v>
      </c>
      <c r="C108" s="13"/>
      <c r="D108" s="19">
        <v>3597</v>
      </c>
      <c r="E108" s="56">
        <v>1875</v>
      </c>
      <c r="F108" s="58"/>
      <c r="G108" s="56">
        <v>-628</v>
      </c>
      <c r="H108" s="59"/>
      <c r="I108" s="19">
        <f>D108+E108+G108</f>
        <v>4844</v>
      </c>
      <c r="J108" s="37" t="s">
        <v>131</v>
      </c>
    </row>
    <row r="110" ht="12.75">
      <c r="B110" t="s">
        <v>166</v>
      </c>
    </row>
    <row r="111" ht="12.75">
      <c r="B111" t="s">
        <v>102</v>
      </c>
    </row>
    <row r="112" ht="12.75">
      <c r="H112" s="13"/>
    </row>
    <row r="113" spans="2:9" ht="12.75">
      <c r="B113" s="51" t="s">
        <v>214</v>
      </c>
      <c r="C113" s="22"/>
      <c r="D113" s="16" t="s">
        <v>103</v>
      </c>
      <c r="E113" s="22" t="s">
        <v>104</v>
      </c>
      <c r="F113" s="22"/>
      <c r="G113" s="22"/>
      <c r="H113" s="23"/>
      <c r="I113" s="16" t="s">
        <v>106</v>
      </c>
    </row>
    <row r="114" spans="2:9" ht="12.75">
      <c r="B114" s="12" t="s">
        <v>215</v>
      </c>
      <c r="C114" s="13"/>
      <c r="D114" s="18" t="s">
        <v>97</v>
      </c>
      <c r="E114" s="13" t="s">
        <v>105</v>
      </c>
      <c r="F114" s="13"/>
      <c r="G114" s="13"/>
      <c r="H114" s="13"/>
      <c r="I114" s="18" t="s">
        <v>97</v>
      </c>
    </row>
    <row r="115" spans="2:9" ht="12.75">
      <c r="B115" s="10" t="s">
        <v>202</v>
      </c>
      <c r="C115" s="23"/>
      <c r="D115" s="24">
        <f>I108</f>
        <v>4844</v>
      </c>
      <c r="E115" s="21"/>
      <c r="F115" s="21"/>
      <c r="G115" s="37">
        <f>D115</f>
        <v>4844</v>
      </c>
      <c r="H115" s="37"/>
      <c r="I115" s="24">
        <v>6107</v>
      </c>
    </row>
    <row r="116" spans="2:9" ht="12.75">
      <c r="B116" s="12"/>
      <c r="C116" s="13"/>
      <c r="D116" s="20"/>
      <c r="E116" s="13"/>
      <c r="F116" s="13"/>
      <c r="G116" s="13"/>
      <c r="H116" s="13"/>
      <c r="I116" s="20"/>
    </row>
    <row r="117" spans="2:9" ht="12.75">
      <c r="B117" s="23"/>
      <c r="C117" s="23"/>
      <c r="D117" s="23"/>
      <c r="E117" s="23"/>
      <c r="F117" s="23"/>
      <c r="G117" s="23"/>
      <c r="H117" s="23"/>
      <c r="I117" s="23"/>
    </row>
    <row r="118" spans="1:9" ht="12.75">
      <c r="A118" s="41">
        <v>8</v>
      </c>
      <c r="B118" s="42" t="s">
        <v>167</v>
      </c>
      <c r="C118" s="23"/>
      <c r="D118" s="23"/>
      <c r="E118" s="23"/>
      <c r="F118" s="23"/>
      <c r="G118" s="23"/>
      <c r="H118" s="23"/>
      <c r="I118" s="23"/>
    </row>
    <row r="120" spans="1:2" ht="12.75">
      <c r="A120" s="3"/>
      <c r="B120" t="s">
        <v>196</v>
      </c>
    </row>
    <row r="122" spans="1:2" ht="12.75">
      <c r="A122" s="41">
        <v>9</v>
      </c>
      <c r="B122" s="1" t="s">
        <v>168</v>
      </c>
    </row>
    <row r="124" spans="1:2" ht="12.75">
      <c r="A124" s="43"/>
      <c r="B124" t="s">
        <v>143</v>
      </c>
    </row>
    <row r="125" spans="1:2" ht="12.75">
      <c r="A125" s="3"/>
      <c r="B125" t="s">
        <v>145</v>
      </c>
    </row>
    <row r="126" spans="1:2" ht="12.75">
      <c r="A126" s="3"/>
      <c r="B126" t="s">
        <v>144</v>
      </c>
    </row>
    <row r="127" ht="12.75">
      <c r="A127" s="3"/>
    </row>
    <row r="128" spans="1:2" ht="12.75">
      <c r="A128" s="3"/>
      <c r="B128" t="s">
        <v>146</v>
      </c>
    </row>
    <row r="129" spans="1:2" ht="12.75">
      <c r="A129" s="3"/>
      <c r="B129" t="s">
        <v>203</v>
      </c>
    </row>
    <row r="130" spans="1:2" ht="12.75">
      <c r="A130" s="3"/>
      <c r="B130" t="s">
        <v>204</v>
      </c>
    </row>
    <row r="131" ht="12.75">
      <c r="A131" s="3"/>
    </row>
    <row r="132" spans="1:2" ht="12.75">
      <c r="A132" s="41">
        <v>10</v>
      </c>
      <c r="B132" s="1" t="s">
        <v>169</v>
      </c>
    </row>
    <row r="133" ht="12.75">
      <c r="A133" s="3"/>
    </row>
    <row r="134" spans="1:2" ht="12.75">
      <c r="A134" s="3"/>
      <c r="B134" t="s">
        <v>217</v>
      </c>
    </row>
    <row r="135" ht="12.75">
      <c r="B135" t="s">
        <v>220</v>
      </c>
    </row>
    <row r="136" ht="12.75">
      <c r="B136" t="s">
        <v>218</v>
      </c>
    </row>
    <row r="138" spans="1:2" ht="12.75">
      <c r="A138" s="41">
        <v>11</v>
      </c>
      <c r="B138" s="1" t="s">
        <v>170</v>
      </c>
    </row>
    <row r="140" spans="1:2" ht="12.75">
      <c r="A140" s="3"/>
      <c r="B140" t="s">
        <v>171</v>
      </c>
    </row>
    <row r="141" spans="1:2" ht="12.75">
      <c r="A141" s="3"/>
      <c r="B141" t="s">
        <v>132</v>
      </c>
    </row>
    <row r="142" spans="1:2" ht="12.75">
      <c r="A142" s="3"/>
      <c r="B142" t="s">
        <v>133</v>
      </c>
    </row>
    <row r="143" ht="12.75">
      <c r="B143" t="s">
        <v>153</v>
      </c>
    </row>
    <row r="145" spans="1:2" ht="12.75">
      <c r="A145" s="41">
        <v>12</v>
      </c>
      <c r="B145" s="1" t="s">
        <v>172</v>
      </c>
    </row>
    <row r="147" spans="1:2" ht="12.75">
      <c r="A147" s="3"/>
      <c r="B147" t="s">
        <v>107</v>
      </c>
    </row>
    <row r="149" spans="2:9" ht="12.75">
      <c r="B149" s="7" t="s">
        <v>108</v>
      </c>
      <c r="C149" s="22"/>
      <c r="D149" s="22"/>
      <c r="E149" s="22"/>
      <c r="F149" s="22"/>
      <c r="G149" s="22"/>
      <c r="H149" s="22"/>
      <c r="I149" s="25" t="s">
        <v>154</v>
      </c>
    </row>
    <row r="150" spans="2:9" ht="12.75">
      <c r="B150" s="12"/>
      <c r="C150" s="13"/>
      <c r="D150" s="13"/>
      <c r="E150" s="13"/>
      <c r="F150" s="13"/>
      <c r="G150" s="13"/>
      <c r="H150" s="13"/>
      <c r="I150" s="18" t="s">
        <v>97</v>
      </c>
    </row>
    <row r="151" spans="2:9" ht="12.75">
      <c r="B151" s="26" t="s">
        <v>118</v>
      </c>
      <c r="C151" s="27"/>
      <c r="D151" s="27"/>
      <c r="E151" s="27"/>
      <c r="F151" s="27"/>
      <c r="G151" s="27"/>
      <c r="H151" s="27"/>
      <c r="I151" s="28">
        <v>1540</v>
      </c>
    </row>
    <row r="152" ht="12.75">
      <c r="B152" t="s">
        <v>109</v>
      </c>
    </row>
    <row r="154" spans="1:2" ht="12.75">
      <c r="A154" s="41">
        <v>13</v>
      </c>
      <c r="B154" s="1" t="s">
        <v>173</v>
      </c>
    </row>
    <row r="156" spans="1:2" ht="12.75">
      <c r="A156" s="3"/>
      <c r="B156" t="s">
        <v>110</v>
      </c>
    </row>
    <row r="157" ht="12.75">
      <c r="A157" s="3"/>
    </row>
    <row r="158" spans="1:2" ht="12.75">
      <c r="A158" s="41">
        <v>14</v>
      </c>
      <c r="B158" s="1" t="s">
        <v>174</v>
      </c>
    </row>
    <row r="159" ht="12.75">
      <c r="A159" s="3"/>
    </row>
    <row r="160" spans="1:2" ht="12.75">
      <c r="A160" s="3"/>
      <c r="B160" t="s">
        <v>111</v>
      </c>
    </row>
    <row r="161" ht="12.75">
      <c r="A161" s="3"/>
    </row>
    <row r="162" spans="1:2" ht="12.75">
      <c r="A162" s="41">
        <v>15</v>
      </c>
      <c r="B162" s="1" t="s">
        <v>175</v>
      </c>
    </row>
    <row r="163" ht="12.75">
      <c r="A163" s="3"/>
    </row>
    <row r="164" spans="1:2" ht="12.75">
      <c r="A164" s="3"/>
      <c r="B164" t="s">
        <v>112</v>
      </c>
    </row>
    <row r="165" ht="12.75">
      <c r="A165" s="3"/>
    </row>
    <row r="166" spans="1:2" ht="12.75">
      <c r="A166" s="41">
        <v>16</v>
      </c>
      <c r="B166" s="1" t="s">
        <v>147</v>
      </c>
    </row>
    <row r="167" ht="12.75">
      <c r="A167" s="3"/>
    </row>
    <row r="168" spans="1:2" ht="12.75">
      <c r="A168" s="3"/>
      <c r="B168" t="s">
        <v>142</v>
      </c>
    </row>
    <row r="169" ht="12.75">
      <c r="A169" s="3"/>
    </row>
    <row r="170" spans="1:10" ht="12.75">
      <c r="A170" s="3"/>
      <c r="D170" s="2" t="s">
        <v>12</v>
      </c>
      <c r="E170" s="2"/>
      <c r="F170" s="2"/>
      <c r="G170" s="2" t="s">
        <v>213</v>
      </c>
      <c r="J170" s="3" t="s">
        <v>216</v>
      </c>
    </row>
    <row r="171" spans="1:11" ht="12.75">
      <c r="A171" s="3"/>
      <c r="D171" s="2" t="s">
        <v>154</v>
      </c>
      <c r="E171" s="2"/>
      <c r="F171" s="2"/>
      <c r="G171" s="2" t="s">
        <v>154</v>
      </c>
      <c r="H171" s="2"/>
      <c r="I171" s="2"/>
      <c r="J171" s="2" t="s">
        <v>154</v>
      </c>
      <c r="K171" s="2"/>
    </row>
    <row r="172" spans="1:11" ht="12.75">
      <c r="A172" s="3"/>
      <c r="D172" s="2" t="s">
        <v>5</v>
      </c>
      <c r="E172" s="2"/>
      <c r="F172" s="2"/>
      <c r="G172" s="2" t="s">
        <v>5</v>
      </c>
      <c r="H172" s="2"/>
      <c r="I172" s="2"/>
      <c r="J172" s="2" t="s">
        <v>5</v>
      </c>
      <c r="K172" s="2"/>
    </row>
    <row r="173" spans="1:9" ht="12.75">
      <c r="A173" s="3"/>
      <c r="D173" s="2" t="s">
        <v>205</v>
      </c>
      <c r="E173" s="2"/>
      <c r="F173" s="2"/>
      <c r="G173" s="2" t="s">
        <v>205</v>
      </c>
      <c r="H173" s="2"/>
      <c r="I173" s="2"/>
    </row>
    <row r="174" spans="1:11" ht="12.75">
      <c r="A174" s="3"/>
      <c r="B174" t="s">
        <v>134</v>
      </c>
      <c r="D174" s="40">
        <v>17291</v>
      </c>
      <c r="E174" s="29"/>
      <c r="F174" s="29"/>
      <c r="G174" s="40">
        <v>6985</v>
      </c>
      <c r="H174" s="29"/>
      <c r="I174" s="29"/>
      <c r="J174" s="29">
        <v>122895</v>
      </c>
      <c r="K174" s="29"/>
    </row>
    <row r="175" spans="1:11" ht="12.75">
      <c r="A175" s="3"/>
      <c r="B175" t="s">
        <v>135</v>
      </c>
      <c r="D175" s="40">
        <v>48710</v>
      </c>
      <c r="E175" s="29"/>
      <c r="F175" s="29"/>
      <c r="G175" s="40">
        <v>2401</v>
      </c>
      <c r="H175" s="29"/>
      <c r="I175" s="29"/>
      <c r="J175" s="29">
        <v>29051</v>
      </c>
      <c r="K175" s="29"/>
    </row>
    <row r="176" spans="1:11" ht="13.5" thickBot="1">
      <c r="A176" s="3"/>
      <c r="D176" s="49">
        <f>+SUM(D174:D175)</f>
        <v>66001</v>
      </c>
      <c r="E176" s="39"/>
      <c r="F176" s="38"/>
      <c r="G176" s="49">
        <f>+SUM(G174:G175)</f>
        <v>9386</v>
      </c>
      <c r="H176" s="38"/>
      <c r="I176" s="39"/>
      <c r="J176" s="38">
        <f>+SUM(J174:J175)</f>
        <v>151946</v>
      </c>
      <c r="K176" s="39"/>
    </row>
    <row r="177" ht="13.5" thickTop="1">
      <c r="A177" s="3"/>
    </row>
    <row r="178" spans="1:2" ht="12.75">
      <c r="A178" s="3"/>
      <c r="B178" t="s">
        <v>148</v>
      </c>
    </row>
    <row r="179" spans="1:2" ht="12.75">
      <c r="A179" s="3"/>
      <c r="B179" t="s">
        <v>149</v>
      </c>
    </row>
    <row r="180" ht="12.75">
      <c r="A180" s="3"/>
    </row>
    <row r="181" spans="1:2" ht="12.75">
      <c r="A181" s="41">
        <v>17</v>
      </c>
      <c r="B181" s="1" t="s">
        <v>176</v>
      </c>
    </row>
    <row r="182" ht="12.75">
      <c r="A182" s="3"/>
    </row>
    <row r="183" spans="1:2" ht="12.75">
      <c r="A183" s="3"/>
      <c r="B183" t="s">
        <v>155</v>
      </c>
    </row>
    <row r="184" spans="1:2" ht="12.75">
      <c r="A184" s="3"/>
      <c r="B184" t="s">
        <v>221</v>
      </c>
    </row>
    <row r="185" spans="1:2" ht="12.75">
      <c r="A185" s="3"/>
      <c r="B185" t="s">
        <v>222</v>
      </c>
    </row>
    <row r="186" ht="12.75">
      <c r="A186" s="41"/>
    </row>
    <row r="187" spans="1:2" ht="12.75">
      <c r="A187" s="41">
        <v>18</v>
      </c>
      <c r="B187" s="1" t="s">
        <v>177</v>
      </c>
    </row>
    <row r="188" ht="12.75">
      <c r="A188" s="3"/>
    </row>
    <row r="189" spans="1:2" ht="12.75">
      <c r="A189" s="3"/>
      <c r="B189" t="s">
        <v>206</v>
      </c>
    </row>
    <row r="190" spans="1:2" ht="12.75">
      <c r="A190" s="3"/>
      <c r="B190" t="s">
        <v>181</v>
      </c>
    </row>
    <row r="191" spans="1:2" ht="12.75">
      <c r="A191" s="3"/>
      <c r="B191" t="s">
        <v>219</v>
      </c>
    </row>
    <row r="192" spans="1:2" ht="12.75">
      <c r="A192" s="3"/>
      <c r="B192" t="s">
        <v>182</v>
      </c>
    </row>
    <row r="193" ht="12.75">
      <c r="A193" s="3"/>
    </row>
    <row r="194" spans="1:2" ht="12.75">
      <c r="A194" s="3"/>
      <c r="B194" t="s">
        <v>183</v>
      </c>
    </row>
    <row r="195" spans="1:2" ht="12.75">
      <c r="A195" s="3"/>
      <c r="B195" t="s">
        <v>184</v>
      </c>
    </row>
    <row r="196" ht="12.75">
      <c r="A196" s="3"/>
    </row>
    <row r="197" spans="1:2" ht="12.75">
      <c r="A197" s="3"/>
      <c r="B197" t="s">
        <v>136</v>
      </c>
    </row>
    <row r="198" spans="1:2" ht="12.75">
      <c r="A198" s="3"/>
      <c r="B198" t="s">
        <v>156</v>
      </c>
    </row>
    <row r="199" spans="1:2" ht="12.75">
      <c r="A199" s="3"/>
      <c r="B199" t="s">
        <v>138</v>
      </c>
    </row>
    <row r="200" spans="1:2" ht="12.75">
      <c r="A200" s="3"/>
      <c r="B200" t="s">
        <v>137</v>
      </c>
    </row>
    <row r="201" ht="12.75">
      <c r="A201" s="3"/>
    </row>
    <row r="202" spans="1:2" ht="12.75">
      <c r="A202" s="41">
        <v>19</v>
      </c>
      <c r="B202" s="1" t="s">
        <v>178</v>
      </c>
    </row>
    <row r="203" ht="12.75">
      <c r="A203" s="3"/>
    </row>
    <row r="204" spans="1:2" ht="12.75">
      <c r="A204" s="3"/>
      <c r="B204" t="s">
        <v>197</v>
      </c>
    </row>
    <row r="205" spans="1:2" ht="12.75">
      <c r="A205" s="3"/>
      <c r="B205" t="s">
        <v>198</v>
      </c>
    </row>
    <row r="206" ht="12.75">
      <c r="A206" s="3"/>
    </row>
    <row r="207" spans="1:2" ht="12.75">
      <c r="A207" s="41">
        <v>20</v>
      </c>
      <c r="B207" s="1" t="s">
        <v>179</v>
      </c>
    </row>
    <row r="208" ht="12.75">
      <c r="A208" s="3"/>
    </row>
    <row r="209" spans="1:2" ht="12.75">
      <c r="A209" s="3"/>
      <c r="B209" t="s">
        <v>121</v>
      </c>
    </row>
    <row r="210" ht="12.75">
      <c r="A210" s="3"/>
    </row>
    <row r="211" spans="1:2" ht="12.75">
      <c r="A211" s="41">
        <v>21</v>
      </c>
      <c r="B211" s="1" t="s">
        <v>180</v>
      </c>
    </row>
    <row r="212" ht="12.75">
      <c r="A212" s="3"/>
    </row>
    <row r="213" spans="1:2" ht="12.75">
      <c r="A213" s="3"/>
      <c r="B213" t="s">
        <v>225</v>
      </c>
    </row>
    <row r="214" spans="1:2" ht="12.75">
      <c r="A214" s="3"/>
      <c r="B214" t="s">
        <v>226</v>
      </c>
    </row>
    <row r="215" spans="1:2" ht="12.75">
      <c r="A215" s="3"/>
      <c r="B215" t="s">
        <v>227</v>
      </c>
    </row>
    <row r="216" spans="1:2" ht="12.75">
      <c r="A216" s="3"/>
      <c r="B216" t="s">
        <v>230</v>
      </c>
    </row>
    <row r="217" ht="12.75">
      <c r="B217" t="s">
        <v>228</v>
      </c>
    </row>
    <row r="218" ht="12.75">
      <c r="B218" t="s">
        <v>223</v>
      </c>
    </row>
    <row r="219" ht="12.75">
      <c r="B219" t="s">
        <v>224</v>
      </c>
    </row>
  </sheetData>
  <mergeCells count="1">
    <mergeCell ref="A56:J56"/>
  </mergeCells>
  <printOptions/>
  <pageMargins left="0.75" right="0.75" top="0.97" bottom="0.72" header="0.5" footer="0.5"/>
  <pageSetup horizontalDpi="600" verticalDpi="600" orientation="portrait" scale="95" r:id="rId1"/>
  <rowBreaks count="1" manualBreakCount="1"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PNE PCB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PNE PCB BERHAD</dc:creator>
  <cp:keywords/>
  <dc:description/>
  <cp:lastModifiedBy>M&amp;C</cp:lastModifiedBy>
  <cp:lastPrinted>2000-05-29T21:51:56Z</cp:lastPrinted>
  <dcterms:created xsi:type="dcterms:W3CDTF">1999-11-22T02:56:38Z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